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9320" windowHeight="12330"/>
  </bookViews>
  <sheets>
    <sheet name="Startlista" sheetId="1" r:id="rId1"/>
    <sheet name="Placering" sheetId="8" r:id="rId2"/>
  </sheets>
  <definedNames>
    <definedName name="_xlnm.Print_Area" localSheetId="0">Startlista!$B$1:$L$23</definedName>
  </definedNames>
  <calcPr calcId="145621"/>
  <pivotCaches>
    <pivotCache cacheId="37" r:id="rId3"/>
  </pivotCaches>
</workbook>
</file>

<file path=xl/calcChain.xml><?xml version="1.0" encoding="utf-8"?>
<calcChain xmlns="http://schemas.openxmlformats.org/spreadsheetml/2006/main">
  <c r="M9" i="1" l="1"/>
  <c r="N9" i="1" s="1"/>
  <c r="M8" i="1"/>
  <c r="N8" i="1" s="1"/>
  <c r="K19" i="1"/>
  <c r="K20" i="1"/>
  <c r="K21" i="1"/>
  <c r="K22" i="1"/>
  <c r="K23" i="1"/>
  <c r="J15" i="1"/>
  <c r="K15" i="1" s="1"/>
  <c r="J23" i="1"/>
  <c r="J22" i="1"/>
  <c r="J21" i="1"/>
  <c r="J20" i="1"/>
  <c r="J19" i="1"/>
  <c r="J13" i="1"/>
  <c r="K13" i="1" s="1"/>
  <c r="J12" i="1"/>
  <c r="K12" i="1" s="1"/>
  <c r="J17" i="1"/>
  <c r="K17" i="1" s="1"/>
  <c r="J18" i="1"/>
  <c r="K18" i="1" s="1"/>
  <c r="J14" i="1"/>
  <c r="K14" i="1" s="1"/>
  <c r="J7" i="1"/>
  <c r="K7" i="1" s="1"/>
  <c r="J11" i="1"/>
  <c r="K11" i="1" s="1"/>
  <c r="J16" i="1"/>
  <c r="K16" i="1" s="1"/>
  <c r="J10" i="1"/>
  <c r="K10" i="1" s="1"/>
  <c r="J9" i="1"/>
  <c r="K9" i="1" s="1"/>
  <c r="J8" i="1"/>
  <c r="K8" i="1" s="1"/>
  <c r="J29" i="1"/>
  <c r="J31" i="1"/>
  <c r="O9" i="1" l="1"/>
</calcChain>
</file>

<file path=xl/sharedStrings.xml><?xml version="1.0" encoding="utf-8"?>
<sst xmlns="http://schemas.openxmlformats.org/spreadsheetml/2006/main" count="98" uniqueCount="69">
  <si>
    <t>SegelNr</t>
  </si>
  <si>
    <t>Båtnamn</t>
  </si>
  <si>
    <t>Båttyp</t>
  </si>
  <si>
    <t>SRS</t>
  </si>
  <si>
    <t>Skeppare</t>
  </si>
  <si>
    <t>Spinn</t>
  </si>
  <si>
    <t>Beräknad</t>
  </si>
  <si>
    <t>Plac</t>
  </si>
  <si>
    <t>Pomperipossa</t>
  </si>
  <si>
    <t>Forgus 31</t>
  </si>
  <si>
    <t>x</t>
  </si>
  <si>
    <t>Protokoll</t>
  </si>
  <si>
    <t>Segelskappet Vättern</t>
  </si>
  <si>
    <t xml:space="preserve">Kappsegling: </t>
  </si>
  <si>
    <t xml:space="preserve">Bana: </t>
  </si>
  <si>
    <t>Datum:</t>
  </si>
  <si>
    <t xml:space="preserve">Starttid: </t>
  </si>
  <si>
    <t>Vindstyrka:</t>
  </si>
  <si>
    <t xml:space="preserve">Klass: </t>
  </si>
  <si>
    <t>Eva</t>
  </si>
  <si>
    <t>Miss X</t>
  </si>
  <si>
    <t>Rörann</t>
  </si>
  <si>
    <t>Babysitter</t>
  </si>
  <si>
    <t>Freewind</t>
  </si>
  <si>
    <t>Hjerter 5</t>
  </si>
  <si>
    <t>X312</t>
  </si>
  <si>
    <t>Comfortina 32</t>
  </si>
  <si>
    <t>Mixer Cr</t>
  </si>
  <si>
    <t>SK30</t>
  </si>
  <si>
    <t>Per Harder</t>
  </si>
  <si>
    <t>Håkan Linder</t>
  </si>
  <si>
    <t>Gunnar Wall</t>
  </si>
  <si>
    <t>Radetiketter</t>
  </si>
  <si>
    <t>Totalt</t>
  </si>
  <si>
    <t>Min av Beräknad</t>
  </si>
  <si>
    <t>SRS utan undandvinssegel</t>
  </si>
  <si>
    <t>Målgång</t>
  </si>
  <si>
    <t>Seglad tid</t>
  </si>
  <si>
    <t>Betalt</t>
  </si>
  <si>
    <t>hdfhgsdh</t>
  </si>
  <si>
    <t>(tom)</t>
  </si>
  <si>
    <t>m/s</t>
  </si>
  <si>
    <t>Östen Gustavsson</t>
  </si>
  <si>
    <t>Diff</t>
  </si>
  <si>
    <t>Seglade Sekunder</t>
  </si>
  <si>
    <t>Beräknad sekunder</t>
  </si>
  <si>
    <t>Bo Roxberg</t>
  </si>
  <si>
    <t>Bossanova</t>
  </si>
  <si>
    <t>Express</t>
  </si>
  <si>
    <t>Regatta Kungakannan</t>
  </si>
  <si>
    <t>Fjuk-Jungfrun-Vadstena eller omvänt</t>
  </si>
  <si>
    <t>Peter Danielsson</t>
  </si>
  <si>
    <t>Simone</t>
  </si>
  <si>
    <t>Wasa 55</t>
  </si>
  <si>
    <t>S-I Larsson</t>
  </si>
  <si>
    <t>Klaus Sibienski</t>
  </si>
  <si>
    <t>Cherie</t>
  </si>
  <si>
    <t>Malbeck 290</t>
  </si>
  <si>
    <t>L-E Andersson</t>
  </si>
  <si>
    <t>Siri Greta</t>
  </si>
  <si>
    <t>Rival 22</t>
  </si>
  <si>
    <t>Åkeri1</t>
  </si>
  <si>
    <t>T 24</t>
  </si>
  <si>
    <t>Iwa</t>
  </si>
  <si>
    <t>Kenth Bengtsson</t>
  </si>
  <si>
    <t>H-båt</t>
  </si>
  <si>
    <t>Mats Brodd</t>
  </si>
  <si>
    <t>Signe</t>
  </si>
  <si>
    <t>TeamÅkeri1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</si>
</sst>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Fill="1" applyBorder="1"/>
    <xf numFmtId="21" fontId="0" fillId="0" borderId="0" xfId="0" applyNumberFormat="1" applyFill="1" applyBorder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2" borderId="0" xfId="0" applyFill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Protection="1">
      <protection locked="0"/>
    </xf>
    <xf numFmtId="2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2" borderId="0" xfId="0" applyFill="1"/>
    <xf numFmtId="0" fontId="0" fillId="2" borderId="0" xfId="0" quotePrefix="1" applyFill="1"/>
    <xf numFmtId="0" fontId="0" fillId="2" borderId="0" xfId="0" applyFill="1" applyAlignment="1">
      <alignment wrapText="1"/>
    </xf>
    <xf numFmtId="0" fontId="3" fillId="0" borderId="0" xfId="0" applyFont="1"/>
    <xf numFmtId="0" fontId="4" fillId="2" borderId="5" xfId="0" applyNumberFormat="1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165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  <protection locked="0"/>
    </xf>
    <xf numFmtId="21" fontId="4" fillId="2" borderId="5" xfId="0" applyNumberFormat="1" applyFont="1" applyFill="1" applyBorder="1" applyAlignment="1" applyProtection="1">
      <alignment horizontal="center"/>
    </xf>
    <xf numFmtId="164" fontId="4" fillId="2" borderId="1" xfId="0" applyNumberFormat="1" applyFont="1" applyFill="1" applyBorder="1" applyAlignment="1" applyProtection="1">
      <alignment horizontal="center"/>
    </xf>
    <xf numFmtId="165" fontId="4" fillId="0" borderId="5" xfId="0" applyNumberFormat="1" applyFont="1" applyFill="1" applyBorder="1" applyAlignment="1" applyProtection="1">
      <alignment horizontal="center"/>
      <protection locked="0"/>
    </xf>
    <xf numFmtId="0" fontId="4" fillId="0" borderId="5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1">
    <dxf>
      <numFmt numFmtId="164" formatCode="hh:mm:ss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" refreshedDate="41077.617719907408" createdVersion="3" refreshedVersion="3" minRefreshableVersion="3" recordCount="20">
  <cacheSource type="worksheet">
    <worksheetSource ref="B6:L23" sheet="Startlista"/>
  </cacheSource>
  <cacheFields count="11">
    <cacheField name="SegelNr" numFmtId="0">
      <sharedItems containsString="0" containsBlank="1" containsNumber="1" containsInteger="1" minValue="57" maxValue="2947"/>
    </cacheField>
    <cacheField name="Skeppare" numFmtId="0">
      <sharedItems containsBlank="1"/>
    </cacheField>
    <cacheField name="Båtnamn" numFmtId="0">
      <sharedItems containsBlank="1" count="24">
        <s v="Pomperipossa"/>
        <s v="Eva"/>
        <s v="Miss X"/>
        <s v="Rörann"/>
        <s v="Babysitter"/>
        <s v="Hjerter 5"/>
        <s v="Freewind"/>
        <s v="hdfhgsdh"/>
        <m/>
        <s v="g" u="1"/>
        <s v="dfsa" u="1"/>
        <s v="df" u="1"/>
        <s v="zsdg" u="1"/>
        <s v="j" u="1"/>
        <s v="c" u="1"/>
        <s v="ardstgrae" u="1"/>
        <s v="a" u="1"/>
        <s v="gfg" u="1"/>
        <s v="vdfstg" u="1"/>
        <s v="d" u="1"/>
        <s v="zv" u="1"/>
        <s v="b" u="1"/>
        <s v="arwet" u="1"/>
        <s v="rat" u="1"/>
      </sharedItems>
    </cacheField>
    <cacheField name="Båttyp" numFmtId="0">
      <sharedItems containsBlank="1"/>
    </cacheField>
    <cacheField name="SRS" numFmtId="165">
      <sharedItems containsString="0" containsBlank="1" containsNumber="1" minValue="1.08" maxValue="1.242"/>
    </cacheField>
    <cacheField name="Spinn" numFmtId="0">
      <sharedItems containsBlank="1"/>
    </cacheField>
    <cacheField name="SRS utan undandvinssegel" numFmtId="165">
      <sharedItems containsString="0" containsBlank="1" containsNumber="1" minValue="1.044" maxValue="1.151"/>
    </cacheField>
    <cacheField name="Målgång" numFmtId="21">
      <sharedItems containsDate="1" containsBlank="1" containsMixedTypes="1" minDate="1899-12-30T13:30:22" maxDate="1899-12-30T14:27:35"/>
    </cacheField>
    <cacheField name="Seglad tid" numFmtId="21">
      <sharedItems containsDate="1" containsMixedTypes="1" minDate="1899-12-30T01:00:22" maxDate="1899-12-30T01:57:35"/>
    </cacheField>
    <cacheField name="Beräknad" numFmtId="164">
      <sharedItems containsDate="1" containsMixedTypes="1" minDate="1899-12-30T01:12:09" maxDate="1899-12-30T01:15:26"/>
    </cacheField>
    <cacheField name="Plac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2947"/>
    <s v="CA - SI Larsson"/>
    <x v="0"/>
    <s v="Forgus 31"/>
    <n v="1.0920000000000001"/>
    <s v="x"/>
    <n v="1.0629999999999999"/>
    <d v="1899-12-30T13:37:14"/>
    <d v="1899-12-30T01:07:14"/>
    <d v="1899-12-30T01:13:25"/>
    <m/>
  </r>
  <r>
    <n v="147"/>
    <s v="Östen Gustavsson"/>
    <x v="1"/>
    <s v="SK30"/>
    <n v="1.157"/>
    <s v="x"/>
    <n v="1.1200000000000001"/>
    <d v="1899-12-30T13:32:22"/>
    <d v="1899-12-30T01:02:22"/>
    <d v="1899-12-30T01:12:09"/>
    <m/>
  </r>
  <r>
    <n v="110"/>
    <s v="Per Harder"/>
    <x v="2"/>
    <s v="Mixer Cr"/>
    <n v="1.1739999999999999"/>
    <s v="x"/>
    <n v="1.151"/>
    <d v="1899-12-30T13:31:27"/>
    <d v="1899-12-30T01:01:27"/>
    <d v="1899-12-30T01:12:09"/>
    <m/>
  </r>
  <r>
    <m/>
    <s v="Håkan Linder"/>
    <x v="3"/>
    <s v="Comfortina 32"/>
    <n v="1.1399999999999999"/>
    <s v="x"/>
    <n v="1.1120000000000001"/>
    <d v="1899-12-30T13:36:10"/>
    <d v="1899-12-30T01:06:10"/>
    <d v="1899-12-30T01:15:26"/>
    <m/>
  </r>
  <r>
    <n v="57"/>
    <s v="Gunnar Wall"/>
    <x v="4"/>
    <s v="X312"/>
    <n v="1.153"/>
    <s v="x"/>
    <n v="1.123"/>
    <d v="1899-12-30T13:34:47"/>
    <d v="1899-12-30T01:04:47"/>
    <d v="1899-12-30T01:14:42"/>
    <m/>
  </r>
  <r>
    <n v="2777"/>
    <s v="Gunnar Hjert"/>
    <x v="5"/>
    <s v="Mamba 34"/>
    <n v="1.149"/>
    <s v="x"/>
    <n v="1.1180000000000001"/>
    <d v="1899-12-30T13:30:22"/>
    <d v="1899-12-30T01:00:22"/>
    <s v=" "/>
    <m/>
  </r>
  <r>
    <n v="198"/>
    <s v="Christer Jansén"/>
    <x v="6"/>
    <s v="Albin Alpha"/>
    <n v="1.08"/>
    <s v="x"/>
    <n v="1.044"/>
    <d v="1899-12-30T14:27:35"/>
    <d v="1899-12-30T01:57:35"/>
    <s v=" "/>
    <m/>
  </r>
  <r>
    <m/>
    <s v="Bengt Karlsson"/>
    <x v="7"/>
    <s v="Ballad"/>
    <n v="1.08"/>
    <s v="x"/>
    <n v="1.044"/>
    <s v="DNS"/>
    <s v=" "/>
    <s v=" "/>
    <m/>
  </r>
  <r>
    <m/>
    <s v="Kent Persson"/>
    <x v="8"/>
    <m/>
    <n v="1.242"/>
    <s v="x"/>
    <m/>
    <d v="1899-12-30T13:30:22"/>
    <d v="1899-12-30T01:00:22"/>
    <d v="1899-12-30T01:14:59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  <r>
    <m/>
    <m/>
    <x v="8"/>
    <m/>
    <m/>
    <m/>
    <m/>
    <m/>
    <s v=" "/>
    <s v=" 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5" cacheId="37" applyNumberFormats="0" applyBorderFormats="0" applyFontFormats="0" applyPatternFormats="0" applyAlignmentFormats="0" applyWidthHeightFormats="1" dataCaption="Värden" updatedVersion="3" minRefreshableVersion="3" showCalcMbrs="0" useAutoFormatting="1" itemPrintTitles="1" createdVersion="3" indent="0" outline="1" outlineData="1" multipleFieldFilters="0">
  <location ref="A3:B13" firstHeaderRow="1" firstDataRow="1" firstDataCol="1"/>
  <pivotFields count="11">
    <pivotField showAll="0"/>
    <pivotField showAll="0"/>
    <pivotField axis="axisRow" showAll="0" sortType="ascending">
      <items count="25">
        <item x="4"/>
        <item x="1"/>
        <item x="6"/>
        <item x="5"/>
        <item x="2"/>
        <item x="0"/>
        <item x="3"/>
        <item x="8"/>
        <item m="1" x="16"/>
        <item m="1" x="21"/>
        <item m="1" x="14"/>
        <item m="1" x="19"/>
        <item m="1" x="11"/>
        <item m="1" x="10"/>
        <item m="1" x="9"/>
        <item m="1" x="20"/>
        <item m="1" x="13"/>
        <item x="7"/>
        <item m="1" x="17"/>
        <item m="1" x="12"/>
        <item m="1" x="15"/>
        <item m="1" x="23"/>
        <item m="1" x="22"/>
        <item m="1" x="1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showAll="0" defaultSubtotal="0"/>
    <pivotField showAll="0" defaultSubtotal="0"/>
    <pivotField showAll="0" defaultSubtotal="0"/>
    <pivotField dataField="1" showAll="0"/>
    <pivotField showAll="0"/>
  </pivotFields>
  <rowFields count="1">
    <field x="2"/>
  </rowFields>
  <rowItems count="10">
    <i>
      <x v="2"/>
    </i>
    <i>
      <x v="17"/>
    </i>
    <i>
      <x v="3"/>
    </i>
    <i>
      <x v="4"/>
    </i>
    <i>
      <x v="1"/>
    </i>
    <i>
      <x v="5"/>
    </i>
    <i>
      <x/>
    </i>
    <i>
      <x v="7"/>
    </i>
    <i>
      <x v="6"/>
    </i>
    <i t="grand">
      <x/>
    </i>
  </rowItems>
  <colItems count="1">
    <i/>
  </colItems>
  <dataFields count="1">
    <dataField name="Min av Beräknad" fld="9" subtotal="min" baseField="0" baseItem="0"/>
  </dataFields>
  <formats count="1">
    <format dxfId="0">
      <pivotArea collapsedLevelsAreSubtotals="1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topLeftCell="B1" zoomScaleNormal="100" workbookViewId="0">
      <selection activeCell="K10" sqref="K10"/>
    </sheetView>
  </sheetViews>
  <sheetFormatPr defaultRowHeight="15" x14ac:dyDescent="0.25"/>
  <cols>
    <col min="2" max="2" width="15.85546875" bestFit="1" customWidth="1"/>
    <col min="3" max="3" width="25.5703125" customWidth="1"/>
    <col min="4" max="4" width="20.5703125" customWidth="1"/>
    <col min="5" max="5" width="20.7109375" customWidth="1"/>
    <col min="8" max="8" width="20" bestFit="1" customWidth="1"/>
    <col min="9" max="9" width="13.42578125" bestFit="1" customWidth="1"/>
    <col min="10" max="11" width="14.85546875" bestFit="1" customWidth="1"/>
    <col min="14" max="14" width="11.85546875" customWidth="1"/>
  </cols>
  <sheetData>
    <row r="1" spans="1:15" ht="18.75" x14ac:dyDescent="0.3">
      <c r="A1" s="7"/>
      <c r="B1" s="8"/>
      <c r="C1" s="8"/>
      <c r="D1" s="8"/>
      <c r="E1" s="8"/>
      <c r="F1" s="9" t="s">
        <v>11</v>
      </c>
      <c r="G1" s="8"/>
      <c r="H1" s="8"/>
      <c r="I1" s="8"/>
      <c r="J1" s="8"/>
      <c r="K1" s="8"/>
      <c r="L1" s="8"/>
      <c r="M1" s="21"/>
    </row>
    <row r="2" spans="1:15" ht="18.75" x14ac:dyDescent="0.3">
      <c r="A2" s="7"/>
      <c r="B2" s="8"/>
      <c r="C2" s="8"/>
      <c r="D2" s="8"/>
      <c r="E2" s="8"/>
      <c r="F2" s="10" t="s">
        <v>12</v>
      </c>
      <c r="G2" s="8"/>
      <c r="H2" s="8"/>
      <c r="I2" s="8"/>
      <c r="J2" s="8"/>
      <c r="K2" s="8"/>
      <c r="L2" s="8"/>
      <c r="M2" s="21"/>
    </row>
    <row r="3" spans="1:15" ht="18.75" x14ac:dyDescent="0.3">
      <c r="A3" s="7"/>
      <c r="B3" s="11" t="s">
        <v>13</v>
      </c>
      <c r="C3" s="12" t="s">
        <v>49</v>
      </c>
      <c r="D3" s="13"/>
      <c r="E3" s="13"/>
      <c r="F3" s="8"/>
      <c r="G3" s="8"/>
      <c r="H3" s="11" t="s">
        <v>18</v>
      </c>
      <c r="I3" s="14" t="s">
        <v>3</v>
      </c>
      <c r="J3" s="13"/>
      <c r="K3" s="8"/>
      <c r="L3" s="8"/>
      <c r="M3" s="21"/>
    </row>
    <row r="4" spans="1:15" ht="18.75" x14ac:dyDescent="0.3">
      <c r="A4" s="7"/>
      <c r="B4" s="11" t="s">
        <v>14</v>
      </c>
      <c r="C4" s="15" t="s">
        <v>50</v>
      </c>
      <c r="D4" s="16"/>
      <c r="E4" s="16"/>
      <c r="F4" s="8"/>
      <c r="G4" s="8"/>
      <c r="H4" s="11" t="s">
        <v>17</v>
      </c>
      <c r="I4" s="14"/>
      <c r="J4" s="13" t="s">
        <v>41</v>
      </c>
      <c r="K4" s="8"/>
      <c r="L4" s="8"/>
      <c r="M4" s="21"/>
    </row>
    <row r="5" spans="1:15" ht="15" customHeight="1" x14ac:dyDescent="0.3">
      <c r="A5" s="7"/>
      <c r="B5" s="11" t="s">
        <v>15</v>
      </c>
      <c r="C5" s="15">
        <v>20150613</v>
      </c>
      <c r="D5" s="16"/>
      <c r="E5" s="16"/>
      <c r="F5" s="8"/>
      <c r="G5" s="8"/>
      <c r="H5" s="11" t="s">
        <v>16</v>
      </c>
      <c r="I5" s="17">
        <v>0.41666666666666669</v>
      </c>
      <c r="J5" s="16"/>
      <c r="K5" s="8"/>
      <c r="L5" s="8"/>
      <c r="M5" s="21"/>
    </row>
    <row r="6" spans="1:15" ht="46.5" customHeight="1" thickBot="1" x14ac:dyDescent="0.35">
      <c r="A6" s="18" t="s">
        <v>38</v>
      </c>
      <c r="B6" s="18" t="s">
        <v>0</v>
      </c>
      <c r="C6" s="18" t="s">
        <v>4</v>
      </c>
      <c r="D6" s="18" t="s">
        <v>1</v>
      </c>
      <c r="E6" s="18" t="s">
        <v>2</v>
      </c>
      <c r="F6" s="18" t="s">
        <v>3</v>
      </c>
      <c r="G6" s="18" t="s">
        <v>5</v>
      </c>
      <c r="H6" s="19" t="s">
        <v>35</v>
      </c>
      <c r="I6" s="18" t="s">
        <v>36</v>
      </c>
      <c r="J6" s="18" t="s">
        <v>37</v>
      </c>
      <c r="K6" s="18" t="s">
        <v>6</v>
      </c>
      <c r="L6" s="18" t="s">
        <v>7</v>
      </c>
      <c r="M6" s="23" t="s">
        <v>44</v>
      </c>
      <c r="N6" s="20" t="s">
        <v>45</v>
      </c>
      <c r="O6" s="20" t="s">
        <v>43</v>
      </c>
    </row>
    <row r="7" spans="1:15" ht="23.25" x14ac:dyDescent="0.35">
      <c r="A7" s="25" t="s">
        <v>10</v>
      </c>
      <c r="B7" s="26">
        <v>10</v>
      </c>
      <c r="C7" s="27" t="s">
        <v>51</v>
      </c>
      <c r="D7" s="26" t="s">
        <v>52</v>
      </c>
      <c r="E7" s="26" t="s">
        <v>53</v>
      </c>
      <c r="F7" s="32">
        <v>1.2569999999999999</v>
      </c>
      <c r="G7" s="33" t="s">
        <v>10</v>
      </c>
      <c r="H7" s="32">
        <v>1.2330000000000001</v>
      </c>
      <c r="I7" s="29">
        <v>0.52094907407407409</v>
      </c>
      <c r="J7" s="30">
        <f t="shared" ref="J7:J18" si="0">IF(OR(I7="DNF",I7="DNS")," ",IF(I7&lt;&gt;0,I7-$I$5," "))</f>
        <v>0.10428240740740741</v>
      </c>
      <c r="K7" s="31">
        <f t="shared" ref="K7:K18" si="1">IF(OR(I7="DNF",I7="DNS")," ",IF(A7="X",IF(I7&lt;&gt;0,IF(ISTEXT(G7),J7*F7,J7*H7)," ")," "))</f>
        <v>0.1310829861111111</v>
      </c>
      <c r="L7" s="26">
        <v>1</v>
      </c>
      <c r="M7" s="21"/>
    </row>
    <row r="8" spans="1:15" ht="23.25" x14ac:dyDescent="0.35">
      <c r="A8" s="25" t="s">
        <v>10</v>
      </c>
      <c r="B8" s="26">
        <v>913</v>
      </c>
      <c r="C8" s="27" t="s">
        <v>46</v>
      </c>
      <c r="D8" s="26" t="s">
        <v>47</v>
      </c>
      <c r="E8" s="26" t="s">
        <v>48</v>
      </c>
      <c r="F8" s="32">
        <v>1.109</v>
      </c>
      <c r="G8" s="33" t="s">
        <v>10</v>
      </c>
      <c r="H8" s="32">
        <v>1.0760000000000001</v>
      </c>
      <c r="I8" s="29">
        <v>0.53981481481481486</v>
      </c>
      <c r="J8" s="30">
        <f t="shared" si="0"/>
        <v>0.12314814814814817</v>
      </c>
      <c r="K8" s="31">
        <f t="shared" si="1"/>
        <v>0.13657129629629633</v>
      </c>
      <c r="L8" s="26">
        <v>2</v>
      </c>
      <c r="M8" s="21">
        <f t="shared" ref="M8" si="2">3600+2*60+22</f>
        <v>3742</v>
      </c>
      <c r="N8">
        <f t="shared" ref="N8:N9" si="3">M8*F8</f>
        <v>4149.8779999999997</v>
      </c>
    </row>
    <row r="9" spans="1:15" ht="23.25" x14ac:dyDescent="0.35">
      <c r="A9" s="25" t="s">
        <v>10</v>
      </c>
      <c r="B9" s="26">
        <v>147</v>
      </c>
      <c r="C9" s="27" t="s">
        <v>42</v>
      </c>
      <c r="D9" s="26" t="s">
        <v>19</v>
      </c>
      <c r="E9" s="26" t="s">
        <v>28</v>
      </c>
      <c r="F9" s="32">
        <v>1.1679999999999999</v>
      </c>
      <c r="G9" s="33"/>
      <c r="H9" s="32">
        <v>1.1279999999999999</v>
      </c>
      <c r="I9" s="29">
        <v>0.53776620370370376</v>
      </c>
      <c r="J9" s="30">
        <f t="shared" si="0"/>
        <v>0.12109953703703707</v>
      </c>
      <c r="K9" s="31">
        <f t="shared" si="1"/>
        <v>0.13660027777777781</v>
      </c>
      <c r="L9" s="26">
        <v>3</v>
      </c>
      <c r="M9" s="21">
        <f>3600+1*60+27</f>
        <v>3687</v>
      </c>
      <c r="N9">
        <f t="shared" si="3"/>
        <v>4306.4160000000002</v>
      </c>
      <c r="O9">
        <f>N9-N8</f>
        <v>156.53800000000047</v>
      </c>
    </row>
    <row r="10" spans="1:15" ht="23.25" x14ac:dyDescent="0.35">
      <c r="A10" s="25" t="s">
        <v>10</v>
      </c>
      <c r="B10" s="26">
        <v>110</v>
      </c>
      <c r="C10" s="27" t="s">
        <v>29</v>
      </c>
      <c r="D10" s="26" t="s">
        <v>20</v>
      </c>
      <c r="E10" s="26" t="s">
        <v>27</v>
      </c>
      <c r="F10" s="32">
        <v>1.155</v>
      </c>
      <c r="G10" s="33" t="s">
        <v>10</v>
      </c>
      <c r="H10" s="32">
        <v>1.1279999999999999</v>
      </c>
      <c r="I10" s="29">
        <v>0.53577546296296297</v>
      </c>
      <c r="J10" s="30">
        <f t="shared" si="0"/>
        <v>0.11910879629629628</v>
      </c>
      <c r="K10" s="31">
        <f t="shared" si="1"/>
        <v>0.13757065972222221</v>
      </c>
      <c r="L10" s="26">
        <v>4</v>
      </c>
      <c r="M10" s="21"/>
    </row>
    <row r="11" spans="1:15" ht="23.25" x14ac:dyDescent="0.35">
      <c r="A11" s="25" t="s">
        <v>10</v>
      </c>
      <c r="B11" s="26">
        <v>57</v>
      </c>
      <c r="C11" s="27" t="s">
        <v>31</v>
      </c>
      <c r="D11" s="26" t="s">
        <v>22</v>
      </c>
      <c r="E11" s="26" t="s">
        <v>25</v>
      </c>
      <c r="F11" s="32">
        <v>1.1240000000000001</v>
      </c>
      <c r="G11" s="33" t="s">
        <v>10</v>
      </c>
      <c r="H11" s="32">
        <v>1.099</v>
      </c>
      <c r="I11" s="29">
        <v>0.53983796296296294</v>
      </c>
      <c r="J11" s="30">
        <f t="shared" si="0"/>
        <v>0.12317129629629625</v>
      </c>
      <c r="K11" s="31">
        <f t="shared" si="1"/>
        <v>0.13844453703703699</v>
      </c>
      <c r="L11" s="26">
        <v>5</v>
      </c>
      <c r="M11" s="21"/>
    </row>
    <row r="12" spans="1:15" ht="23.25" x14ac:dyDescent="0.35">
      <c r="A12" s="25" t="s">
        <v>10</v>
      </c>
      <c r="B12" s="26">
        <v>611</v>
      </c>
      <c r="C12" s="27" t="s">
        <v>64</v>
      </c>
      <c r="D12" s="26" t="s">
        <v>63</v>
      </c>
      <c r="E12" s="26" t="s">
        <v>65</v>
      </c>
      <c r="F12" s="32">
        <v>1.071</v>
      </c>
      <c r="G12" s="33" t="s">
        <v>10</v>
      </c>
      <c r="H12" s="32">
        <v>1.038</v>
      </c>
      <c r="I12" s="29">
        <v>0.54744212962962957</v>
      </c>
      <c r="J12" s="30">
        <f t="shared" si="0"/>
        <v>0.13077546296296289</v>
      </c>
      <c r="K12" s="31">
        <f t="shared" si="1"/>
        <v>0.14006052083333326</v>
      </c>
      <c r="L12" s="26">
        <v>6</v>
      </c>
      <c r="M12" s="21"/>
    </row>
    <row r="13" spans="1:15" ht="23.25" x14ac:dyDescent="0.35">
      <c r="A13" s="25" t="s">
        <v>10</v>
      </c>
      <c r="B13" s="26">
        <v>121</v>
      </c>
      <c r="C13" s="27" t="s">
        <v>66</v>
      </c>
      <c r="D13" s="26" t="s">
        <v>67</v>
      </c>
      <c r="E13" s="26" t="s">
        <v>65</v>
      </c>
      <c r="F13" s="32">
        <v>1.071</v>
      </c>
      <c r="G13" s="33" t="s">
        <v>10</v>
      </c>
      <c r="H13" s="32">
        <v>1.038</v>
      </c>
      <c r="I13" s="29">
        <v>0.55046296296296293</v>
      </c>
      <c r="J13" s="30">
        <f t="shared" si="0"/>
        <v>0.13379629629629625</v>
      </c>
      <c r="K13" s="31">
        <f t="shared" si="1"/>
        <v>0.14329583333333326</v>
      </c>
      <c r="L13" s="26">
        <v>7</v>
      </c>
      <c r="M13" s="21"/>
    </row>
    <row r="14" spans="1:15" ht="23.25" x14ac:dyDescent="0.35">
      <c r="A14" s="25" t="s">
        <v>10</v>
      </c>
      <c r="B14" s="26">
        <v>9952</v>
      </c>
      <c r="C14" s="27" t="s">
        <v>55</v>
      </c>
      <c r="D14" s="26" t="s">
        <v>56</v>
      </c>
      <c r="E14" s="26" t="s">
        <v>57</v>
      </c>
      <c r="F14" s="32">
        <v>1.181</v>
      </c>
      <c r="G14" s="33" t="s">
        <v>10</v>
      </c>
      <c r="H14" s="32">
        <v>1.1499999999999999</v>
      </c>
      <c r="I14" s="29">
        <v>0.53996527777777781</v>
      </c>
      <c r="J14" s="30">
        <f t="shared" si="0"/>
        <v>0.12329861111111112</v>
      </c>
      <c r="K14" s="31">
        <f t="shared" si="1"/>
        <v>0.14561565972222223</v>
      </c>
      <c r="L14" s="26">
        <v>8</v>
      </c>
      <c r="M14" s="21"/>
    </row>
    <row r="15" spans="1:15" ht="23.25" x14ac:dyDescent="0.35">
      <c r="A15" s="25" t="s">
        <v>10</v>
      </c>
      <c r="B15" s="26">
        <v>2947</v>
      </c>
      <c r="C15" s="27" t="s">
        <v>54</v>
      </c>
      <c r="D15" s="26" t="s">
        <v>8</v>
      </c>
      <c r="E15" s="26" t="s">
        <v>9</v>
      </c>
      <c r="F15" s="32">
        <v>1.091</v>
      </c>
      <c r="G15" s="33" t="s">
        <v>10</v>
      </c>
      <c r="H15" s="32">
        <v>1.0609999999999999</v>
      </c>
      <c r="I15" s="29">
        <v>0.55069444444444449</v>
      </c>
      <c r="J15" s="30">
        <f t="shared" si="0"/>
        <v>0.1340277777777778</v>
      </c>
      <c r="K15" s="31">
        <f t="shared" si="1"/>
        <v>0.14622430555555557</v>
      </c>
      <c r="L15" s="26">
        <v>9</v>
      </c>
      <c r="M15" s="21"/>
    </row>
    <row r="16" spans="1:15" ht="23.25" x14ac:dyDescent="0.35">
      <c r="A16" s="25" t="s">
        <v>10</v>
      </c>
      <c r="B16" s="26">
        <v>29</v>
      </c>
      <c r="C16" s="27" t="s">
        <v>30</v>
      </c>
      <c r="D16" s="26" t="s">
        <v>21</v>
      </c>
      <c r="E16" s="26" t="s">
        <v>26</v>
      </c>
      <c r="F16" s="32">
        <v>1.1379999999999999</v>
      </c>
      <c r="G16" s="33" t="s">
        <v>10</v>
      </c>
      <c r="H16" s="32">
        <v>1.109</v>
      </c>
      <c r="I16" s="29">
        <v>0.54673611111111109</v>
      </c>
      <c r="J16" s="30">
        <f t="shared" si="0"/>
        <v>0.1300694444444444</v>
      </c>
      <c r="K16" s="31">
        <f t="shared" si="1"/>
        <v>0.14801902777777773</v>
      </c>
      <c r="L16" s="26">
        <v>10</v>
      </c>
      <c r="M16" s="21"/>
    </row>
    <row r="17" spans="1:14" ht="23.25" x14ac:dyDescent="0.35">
      <c r="A17" s="25" t="s">
        <v>10</v>
      </c>
      <c r="B17" s="26">
        <v>102</v>
      </c>
      <c r="C17" s="27" t="s">
        <v>61</v>
      </c>
      <c r="D17" s="27" t="s">
        <v>68</v>
      </c>
      <c r="E17" s="26" t="s">
        <v>62</v>
      </c>
      <c r="F17" s="32">
        <v>1.2490000000000001</v>
      </c>
      <c r="G17" s="33" t="s">
        <v>10</v>
      </c>
      <c r="H17" s="32">
        <v>1.2270000000000001</v>
      </c>
      <c r="I17" s="29">
        <v>0.53651620370370368</v>
      </c>
      <c r="J17" s="30">
        <f t="shared" si="0"/>
        <v>0.11984953703703699</v>
      </c>
      <c r="K17" s="31">
        <f t="shared" si="1"/>
        <v>0.14969207175925922</v>
      </c>
      <c r="L17" s="26">
        <v>11</v>
      </c>
      <c r="M17" s="21"/>
    </row>
    <row r="18" spans="1:14" ht="23.25" x14ac:dyDescent="0.35">
      <c r="A18" s="25" t="s">
        <v>10</v>
      </c>
      <c r="B18" s="26">
        <v>202</v>
      </c>
      <c r="C18" s="27" t="s">
        <v>58</v>
      </c>
      <c r="D18" s="26" t="s">
        <v>59</v>
      </c>
      <c r="E18" s="26" t="s">
        <v>60</v>
      </c>
      <c r="F18" s="32">
        <v>1.141</v>
      </c>
      <c r="G18" s="33" t="s">
        <v>10</v>
      </c>
      <c r="H18" s="32">
        <v>1.1160000000000001</v>
      </c>
      <c r="I18" s="29">
        <v>0.55074074074074075</v>
      </c>
      <c r="J18" s="30">
        <f t="shared" si="0"/>
        <v>0.13407407407407407</v>
      </c>
      <c r="K18" s="31">
        <f t="shared" si="1"/>
        <v>0.15297851851851851</v>
      </c>
      <c r="L18" s="26">
        <v>12</v>
      </c>
      <c r="M18" s="21"/>
    </row>
    <row r="19" spans="1:14" ht="23.25" x14ac:dyDescent="0.35">
      <c r="A19" s="25"/>
      <c r="B19" s="26"/>
      <c r="C19" s="27"/>
      <c r="D19" s="26"/>
      <c r="E19" s="26"/>
      <c r="F19" s="28"/>
      <c r="G19" s="25"/>
      <c r="H19" s="28"/>
      <c r="I19" s="29"/>
      <c r="J19" s="30" t="str">
        <f t="shared" ref="J19:J23" si="4">IF(OR(I19="DNF",I19="DNS")," ",IF(I19&lt;&gt;0,I19-$I$5," "))</f>
        <v xml:space="preserve"> </v>
      </c>
      <c r="K19" s="31" t="str">
        <f t="shared" ref="K19:K23" si="5">IF(OR(I19="DNF",I19="DNS")," ",IF(A19="X",IF(I19&lt;&gt;0,IF(ISTEXT(G19),J19*F19,J19*H19)," ")," "))</f>
        <v xml:space="preserve"> </v>
      </c>
      <c r="L19" s="26"/>
      <c r="M19" s="21"/>
    </row>
    <row r="20" spans="1:14" ht="23.25" x14ac:dyDescent="0.35">
      <c r="A20" s="25"/>
      <c r="B20" s="26"/>
      <c r="C20" s="27"/>
      <c r="D20" s="26"/>
      <c r="E20" s="26"/>
      <c r="F20" s="28"/>
      <c r="G20" s="25"/>
      <c r="H20" s="28"/>
      <c r="I20" s="29"/>
      <c r="J20" s="30" t="str">
        <f t="shared" si="4"/>
        <v xml:space="preserve"> </v>
      </c>
      <c r="K20" s="31" t="str">
        <f t="shared" si="5"/>
        <v xml:space="preserve"> </v>
      </c>
      <c r="L20" s="26"/>
      <c r="M20" s="21"/>
    </row>
    <row r="21" spans="1:14" ht="23.25" x14ac:dyDescent="0.35">
      <c r="A21" s="25"/>
      <c r="B21" s="26"/>
      <c r="C21" s="27"/>
      <c r="D21" s="26"/>
      <c r="E21" s="26"/>
      <c r="F21" s="28"/>
      <c r="G21" s="25"/>
      <c r="H21" s="28"/>
      <c r="I21" s="29"/>
      <c r="J21" s="30" t="str">
        <f t="shared" si="4"/>
        <v xml:space="preserve"> </v>
      </c>
      <c r="K21" s="31" t="str">
        <f t="shared" si="5"/>
        <v xml:space="preserve"> </v>
      </c>
      <c r="L21" s="26"/>
      <c r="M21" s="21"/>
    </row>
    <row r="22" spans="1:14" ht="23.25" x14ac:dyDescent="0.35">
      <c r="A22" s="25"/>
      <c r="B22" s="26"/>
      <c r="C22" s="27"/>
      <c r="D22" s="26"/>
      <c r="E22" s="26"/>
      <c r="F22" s="28"/>
      <c r="G22" s="25"/>
      <c r="H22" s="28"/>
      <c r="I22" s="29"/>
      <c r="J22" s="30" t="str">
        <f t="shared" si="4"/>
        <v xml:space="preserve"> </v>
      </c>
      <c r="K22" s="31" t="str">
        <f t="shared" si="5"/>
        <v xml:space="preserve"> </v>
      </c>
      <c r="L22" s="26"/>
      <c r="M22" s="21"/>
      <c r="N22" s="24"/>
    </row>
    <row r="23" spans="1:14" ht="23.25" x14ac:dyDescent="0.35">
      <c r="A23" s="25"/>
      <c r="B23" s="26"/>
      <c r="C23" s="27"/>
      <c r="D23" s="26"/>
      <c r="E23" s="26"/>
      <c r="F23" s="28"/>
      <c r="G23" s="25"/>
      <c r="H23" s="28"/>
      <c r="I23" s="29"/>
      <c r="J23" s="30" t="str">
        <f t="shared" si="4"/>
        <v xml:space="preserve"> </v>
      </c>
      <c r="K23" s="31" t="str">
        <f t="shared" si="5"/>
        <v xml:space="preserve"> </v>
      </c>
      <c r="L23" s="26"/>
      <c r="M23" s="21"/>
    </row>
    <row r="24" spans="1:14" x14ac:dyDescent="0.2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</row>
    <row r="25" spans="1:14" x14ac:dyDescent="0.25">
      <c r="A25" s="21"/>
      <c r="B25" s="21"/>
      <c r="C25" s="21"/>
      <c r="D25" s="21"/>
      <c r="E25" s="21"/>
      <c r="F25" s="21"/>
      <c r="G25" s="21"/>
      <c r="H25" s="21"/>
      <c r="I25" s="21"/>
      <c r="J25" s="22"/>
      <c r="K25" s="21"/>
      <c r="L25" s="21"/>
      <c r="M25" s="21"/>
    </row>
    <row r="27" spans="1:14" x14ac:dyDescent="0.25">
      <c r="J27" s="3"/>
    </row>
    <row r="28" spans="1:14" x14ac:dyDescent="0.25">
      <c r="J28" s="4"/>
    </row>
    <row r="29" spans="1:14" x14ac:dyDescent="0.25">
      <c r="J29" s="3" t="e">
        <f>T(#REF!)</f>
        <v>#REF!</v>
      </c>
    </row>
    <row r="31" spans="1:14" x14ac:dyDescent="0.25">
      <c r="J31" t="e">
        <f>T(#REF!)</f>
        <v>#REF!</v>
      </c>
    </row>
  </sheetData>
  <sortState ref="B8:K18">
    <sortCondition ref="K8:K18"/>
  </sortState>
  <pageMargins left="0.43307086614173229" right="0.15748031496062992" top="0.43307086614173229" bottom="0.43307086614173229" header="0.23622047244094491" footer="0.19685039370078741"/>
  <pageSetup paperSize="9" scale="80" orientation="landscape" r:id="rId1"/>
  <headerFooter>
    <oddFooter>&amp;C&amp;D&amp;RSida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3" sqref="A3"/>
    </sheetView>
  </sheetViews>
  <sheetFormatPr defaultRowHeight="15" x14ac:dyDescent="0.25"/>
  <cols>
    <col min="1" max="1" width="14.42578125" customWidth="1"/>
    <col min="2" max="2" width="15.85546875" customWidth="1"/>
    <col min="3" max="9" width="8.140625" customWidth="1"/>
    <col min="10" max="10" width="6.140625" customWidth="1"/>
  </cols>
  <sheetData>
    <row r="3" spans="1:2" x14ac:dyDescent="0.25">
      <c r="A3" s="5" t="s">
        <v>32</v>
      </c>
      <c r="B3" t="s">
        <v>34</v>
      </c>
    </row>
    <row r="4" spans="1:2" x14ac:dyDescent="0.25">
      <c r="A4" s="6" t="s">
        <v>23</v>
      </c>
      <c r="B4" s="1">
        <v>0</v>
      </c>
    </row>
    <row r="5" spans="1:2" x14ac:dyDescent="0.25">
      <c r="A5" s="6" t="s">
        <v>39</v>
      </c>
      <c r="B5" s="1">
        <v>0</v>
      </c>
    </row>
    <row r="6" spans="1:2" x14ac:dyDescent="0.25">
      <c r="A6" s="6" t="s">
        <v>24</v>
      </c>
      <c r="B6" s="1">
        <v>0</v>
      </c>
    </row>
    <row r="7" spans="1:2" x14ac:dyDescent="0.25">
      <c r="A7" s="6" t="s">
        <v>20</v>
      </c>
      <c r="B7" s="1">
        <v>5.0104166666666672E-2</v>
      </c>
    </row>
    <row r="8" spans="1:2" x14ac:dyDescent="0.25">
      <c r="A8" s="6" t="s">
        <v>19</v>
      </c>
      <c r="B8" s="1">
        <v>5.0104166666666672E-2</v>
      </c>
    </row>
    <row r="9" spans="1:2" x14ac:dyDescent="0.25">
      <c r="A9" s="6" t="s">
        <v>8</v>
      </c>
      <c r="B9" s="1">
        <v>5.0983796296296291E-2</v>
      </c>
    </row>
    <row r="10" spans="1:2" x14ac:dyDescent="0.25">
      <c r="A10" s="6" t="s">
        <v>22</v>
      </c>
      <c r="B10" s="1">
        <v>5.1875000000000004E-2</v>
      </c>
    </row>
    <row r="11" spans="1:2" x14ac:dyDescent="0.25">
      <c r="A11" s="6" t="s">
        <v>40</v>
      </c>
      <c r="B11" s="1">
        <v>5.2071759259259255E-2</v>
      </c>
    </row>
    <row r="12" spans="1:2" x14ac:dyDescent="0.25">
      <c r="A12" s="6" t="s">
        <v>21</v>
      </c>
      <c r="B12" s="1">
        <v>5.2384259259259262E-2</v>
      </c>
    </row>
    <row r="13" spans="1:2" x14ac:dyDescent="0.25">
      <c r="A13" s="6" t="s">
        <v>33</v>
      </c>
      <c r="B13" s="2">
        <v>5.0104166666666672E-2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Startlista</vt:lpstr>
      <vt:lpstr>Placering</vt:lpstr>
      <vt:lpstr>Startlista!Utskriftsområde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Per</cp:lastModifiedBy>
  <cp:lastPrinted>2015-06-13T13:42:05Z</cp:lastPrinted>
  <dcterms:created xsi:type="dcterms:W3CDTF">2012-06-01T10:18:43Z</dcterms:created>
  <dcterms:modified xsi:type="dcterms:W3CDTF">2015-10-05T08:40:43Z</dcterms:modified>
</cp:coreProperties>
</file>